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траты нов." sheetId="1" r:id="rId1"/>
  </sheets>
  <definedNames>
    <definedName name="_xlnm.Print_Area" localSheetId="0">'Затраты нов.'!$A$1:$I$57</definedName>
  </definedNames>
  <calcPr fullCalcOnLoad="1" refMode="R1C1"/>
</workbook>
</file>

<file path=xl/sharedStrings.xml><?xml version="1.0" encoding="utf-8"?>
<sst xmlns="http://schemas.openxmlformats.org/spreadsheetml/2006/main" count="94" uniqueCount="62">
  <si>
    <t>ВСЕГО</t>
  </si>
  <si>
    <t>Бюджет</t>
  </si>
  <si>
    <t>Заработная плата</t>
  </si>
  <si>
    <t>Итого</t>
  </si>
  <si>
    <t>Статья расходов</t>
  </si>
  <si>
    <t>Вид расходов</t>
  </si>
  <si>
    <t>Фактические затраты</t>
  </si>
  <si>
    <t>ЕСН</t>
  </si>
  <si>
    <t>Приобретение ОС</t>
  </si>
  <si>
    <t>Приобретение материальных запасов</t>
  </si>
  <si>
    <t>Х</t>
  </si>
  <si>
    <t>Стоимость 1 д/дня</t>
  </si>
  <si>
    <t>20/17,5%</t>
  </si>
  <si>
    <t>Расчет фактических затрат</t>
  </si>
  <si>
    <t>Фактич-е  посещение по табелю</t>
  </si>
  <si>
    <t>Начислен- ная р/плата</t>
  </si>
  <si>
    <t>Расходы на содерж-е 1 ребёнка в мес.</t>
  </si>
  <si>
    <t>Транспортные услуги</t>
  </si>
  <si>
    <t>Кол-во д/дней посещений</t>
  </si>
  <si>
    <t>Прочие расходы</t>
  </si>
  <si>
    <t>:</t>
  </si>
  <si>
    <t>=</t>
  </si>
  <si>
    <t>Работы и услуги по содержанию имущества:</t>
  </si>
  <si>
    <t>дератизация</t>
  </si>
  <si>
    <t>вывоз ТБО "Чистый город"</t>
  </si>
  <si>
    <t>капитальный ремонт</t>
  </si>
  <si>
    <t>Прочие работы, услуги:</t>
  </si>
  <si>
    <t>договора гражд.-правов.хар-ра</t>
  </si>
  <si>
    <t>обслуживание прграмм</t>
  </si>
  <si>
    <t>в т.ч. продукты питания</t>
  </si>
  <si>
    <t>Кассовые расходы</t>
  </si>
  <si>
    <t>В/бюджет</t>
  </si>
  <si>
    <t>Расчет родительской платы</t>
  </si>
  <si>
    <t>% р/платы</t>
  </si>
  <si>
    <t>Размер р/п сложившейся от фактических затрат</t>
  </si>
  <si>
    <t>Взымаемая сумма р/п согласно решения Совета депутатов от 20.04.11</t>
  </si>
  <si>
    <t>Фактические расходы на питание детей в день</t>
  </si>
  <si>
    <t>Пропуски без причин</t>
  </si>
  <si>
    <t>Подлежат возмещению из  МБ расходы по питанию в результате льготы (ст.52.1)</t>
  </si>
  <si>
    <r>
      <t xml:space="preserve">Возмещение родителю17,5% </t>
    </r>
    <r>
      <rPr>
        <sz val="8"/>
        <rFont val="Arial"/>
        <family val="2"/>
      </rPr>
      <t>(соц.под-ка расп.№35)</t>
    </r>
  </si>
  <si>
    <t>Списочная числен-ность детей</t>
  </si>
  <si>
    <t>методическая литература</t>
  </si>
  <si>
    <r>
      <t>Прочие выплаты</t>
    </r>
    <r>
      <rPr>
        <sz val="10"/>
        <rFont val="Arial"/>
        <family val="2"/>
      </rPr>
      <t xml:space="preserve"> </t>
    </r>
  </si>
  <si>
    <t>технич.обслуж. ПС (ВДПО)</t>
  </si>
  <si>
    <t>услуги тех.обслуж тревожной кнопки</t>
  </si>
  <si>
    <t>услуги по вневедомственной охране</t>
  </si>
  <si>
    <t>исследование проб</t>
  </si>
  <si>
    <t>сан.минимум (медосмотр)</t>
  </si>
  <si>
    <t>зарядка огнетушителей</t>
  </si>
  <si>
    <t>выплаты до 3-х лет</t>
  </si>
  <si>
    <t>Коммунальные услуги</t>
  </si>
  <si>
    <t>услуги по захоронен. отходов</t>
  </si>
  <si>
    <t>суточные при служ.командировках</t>
  </si>
  <si>
    <t xml:space="preserve">Услуги связи </t>
  </si>
  <si>
    <t>услуги банка за переч.компенсации</t>
  </si>
  <si>
    <t>на содержание в МБДОУ д/с № 29 "У Лукоморья"</t>
  </si>
  <si>
    <t>проживание при командировках</t>
  </si>
  <si>
    <t xml:space="preserve">прочие работы, услуги </t>
  </si>
  <si>
    <t>текущий ремонт здания(зл.испыт)</t>
  </si>
  <si>
    <t>ремонт и обслуж.оборуд-я (запр.картр.,поверка весов)</t>
  </si>
  <si>
    <t>за октябрь  2012 г.</t>
  </si>
  <si>
    <t xml:space="preserve"> : 4 707  =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</si>
</sst>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&quot;р.&quot;"/>
    <numFmt numFmtId="182" formatCode="0.000"/>
    <numFmt numFmtId="183" formatCode="#,##0.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2">
    <font>
      <sz val="10"/>
      <name val="Arial"/>
      <family val="0"/>
    </font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u val="single"/>
      <sz val="10"/>
      <name val="Arial"/>
      <family val="0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7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43"/>
      </bottom>
    </border>
    <border>
      <left>
        <color indexed="63"/>
      </left>
      <right>
        <color indexed="63"/>
      </right>
      <top style="thin">
        <color indexed="11"/>
      </top>
      <bottom style="double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7" fillId="8" borderId="1" applyNumberFormat="0" applyAlignment="0" applyProtection="0"/>
    <xf numFmtId="0" fontId="18" fillId="10" borderId="2" applyNumberFormat="0" applyAlignment="0" applyProtection="0"/>
    <xf numFmtId="0" fontId="19" fillId="1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8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4" fontId="0" fillId="0" borderId="10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vertical="center" wrapText="1"/>
    </xf>
    <xf numFmtId="2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4" fontId="0" fillId="0" borderId="14" xfId="0" applyNumberFormat="1" applyBorder="1" applyAlignment="1">
      <alignment/>
    </xf>
    <xf numFmtId="0" fontId="3" fillId="0" borderId="13" xfId="0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9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2" fontId="7" fillId="0" borderId="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6" borderId="10" xfId="0" applyNumberFormat="1" applyFill="1" applyBorder="1" applyAlignment="1">
      <alignment/>
    </xf>
    <xf numFmtId="4" fontId="0" fillId="6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4" fontId="0" fillId="0" borderId="19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4" fontId="12" fillId="0" borderId="21" xfId="0" applyNumberFormat="1" applyFont="1" applyBorder="1" applyAlignment="1">
      <alignment/>
    </xf>
    <xf numFmtId="2" fontId="12" fillId="0" borderId="22" xfId="0" applyNumberFormat="1" applyFont="1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9" fontId="0" fillId="0" borderId="23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/>
    </xf>
    <xf numFmtId="4" fontId="3" fillId="0" borderId="21" xfId="0" applyNumberFormat="1" applyFont="1" applyBorder="1" applyAlignment="1">
      <alignment/>
    </xf>
    <xf numFmtId="4" fontId="0" fillId="6" borderId="10" xfId="0" applyNumberForma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3" fillId="0" borderId="14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14" fillId="0" borderId="10" xfId="0" applyFont="1" applyBorder="1" applyAlignment="1">
      <alignment wrapText="1"/>
    </xf>
    <xf numFmtId="4" fontId="7" fillId="0" borderId="0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3" fontId="12" fillId="0" borderId="21" xfId="0" applyNumberFormat="1" applyFont="1" applyBorder="1" applyAlignment="1">
      <alignment/>
    </xf>
    <xf numFmtId="0" fontId="3" fillId="0" borderId="26" xfId="0" applyFont="1" applyBorder="1" applyAlignment="1">
      <alignment horizontal="right" vertical="top"/>
    </xf>
    <xf numFmtId="4" fontId="0" fillId="0" borderId="0" xfId="0" applyNumberFormat="1" applyBorder="1" applyAlignment="1">
      <alignment wrapText="1"/>
    </xf>
    <xf numFmtId="4" fontId="2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right" vertical="top"/>
    </xf>
    <xf numFmtId="0" fontId="3" fillId="0" borderId="35" xfId="0" applyFont="1" applyBorder="1" applyAlignment="1">
      <alignment horizontal="right" vertical="top"/>
    </xf>
    <xf numFmtId="0" fontId="3" fillId="0" borderId="26" xfId="0" applyFont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178" fontId="3" fillId="0" borderId="30" xfId="43" applyFont="1" applyBorder="1" applyAlignment="1">
      <alignment/>
    </xf>
    <xf numFmtId="178" fontId="3" fillId="0" borderId="11" xfId="43" applyFont="1" applyBorder="1" applyAlignment="1">
      <alignment/>
    </xf>
    <xf numFmtId="178" fontId="3" fillId="0" borderId="27" xfId="43" applyFont="1" applyBorder="1" applyAlignment="1">
      <alignment/>
    </xf>
    <xf numFmtId="0" fontId="3" fillId="0" borderId="3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4" fontId="0" fillId="0" borderId="19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" fontId="0" fillId="0" borderId="3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7" xfId="0" applyBorder="1" applyAlignment="1">
      <alignment horizontal="left"/>
    </xf>
    <xf numFmtId="0" fontId="14" fillId="0" borderId="29" xfId="0" applyFont="1" applyBorder="1" applyAlignment="1">
      <alignment horizontal="left" wrapText="1"/>
    </xf>
    <xf numFmtId="0" fontId="14" fillId="0" borderId="27" xfId="0" applyFont="1" applyBorder="1" applyAlignment="1">
      <alignment horizontal="left" wrapText="1"/>
    </xf>
    <xf numFmtId="4" fontId="0" fillId="0" borderId="46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3" fillId="0" borderId="3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0" fillId="0" borderId="3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9" fontId="0" fillId="0" borderId="30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2" fontId="0" fillId="0" borderId="3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4" fontId="12" fillId="0" borderId="53" xfId="0" applyNumberFormat="1" applyFont="1" applyBorder="1" applyAlignment="1">
      <alignment horizontal="center"/>
    </xf>
    <xf numFmtId="4" fontId="12" fillId="0" borderId="49" xfId="0" applyNumberFormat="1" applyFont="1" applyBorder="1" applyAlignment="1">
      <alignment horizontal="center"/>
    </xf>
    <xf numFmtId="4" fontId="12" fillId="0" borderId="54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51" xfId="0" applyFont="1" applyBorder="1" applyAlignment="1">
      <alignment horizontal="right" vertical="top"/>
    </xf>
    <xf numFmtId="0" fontId="3" fillId="0" borderId="54" xfId="0" applyFont="1" applyBorder="1" applyAlignment="1">
      <alignment horizontal="center"/>
    </xf>
    <xf numFmtId="0" fontId="6" fillId="0" borderId="2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8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L44" sqref="L44"/>
    </sheetView>
  </sheetViews>
  <sheetFormatPr defaultColWidth="9.140625" defaultRowHeight="12.75"/>
  <cols>
    <col min="2" max="2" width="9.57421875" style="0" customWidth="1"/>
    <col min="3" max="4" width="12.00390625" style="0" customWidth="1"/>
    <col min="5" max="5" width="12.421875" style="0" customWidth="1"/>
    <col min="6" max="6" width="10.57421875" style="0" customWidth="1"/>
    <col min="7" max="8" width="8.8515625" style="0" customWidth="1"/>
    <col min="9" max="9" width="14.7109375" style="0" customWidth="1"/>
    <col min="10" max="10" width="7.140625" style="0" customWidth="1"/>
    <col min="11" max="11" width="16.7109375" style="0" customWidth="1"/>
    <col min="12" max="12" width="12.57421875" style="0" customWidth="1"/>
    <col min="13" max="13" width="7.140625" style="0" customWidth="1"/>
    <col min="14" max="14" width="7.7109375" style="0" customWidth="1"/>
    <col min="15" max="15" width="7.57421875" style="0" customWidth="1"/>
  </cols>
  <sheetData>
    <row r="1" spans="1:11" ht="18">
      <c r="A1" s="76" t="s">
        <v>13</v>
      </c>
      <c r="B1" s="76"/>
      <c r="C1" s="76"/>
      <c r="D1" s="76"/>
      <c r="E1" s="76"/>
      <c r="F1" s="76"/>
      <c r="G1" s="76"/>
      <c r="H1" s="76"/>
      <c r="I1" s="76"/>
      <c r="J1" s="11"/>
      <c r="K1" s="11"/>
    </row>
    <row r="2" spans="1:11" ht="6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>
      <c r="A3" s="88" t="s">
        <v>55</v>
      </c>
      <c r="B3" s="88"/>
      <c r="C3" s="88"/>
      <c r="D3" s="88"/>
      <c r="E3" s="88"/>
      <c r="F3" s="88"/>
      <c r="G3" s="88"/>
      <c r="H3" s="88"/>
      <c r="I3" s="88"/>
      <c r="J3" s="10"/>
      <c r="K3" s="10"/>
    </row>
    <row r="4" spans="1:11" ht="12.75" customHeight="1" thickBot="1">
      <c r="A4" s="10"/>
      <c r="B4" s="10"/>
      <c r="C4" s="10"/>
      <c r="D4" s="77" t="s">
        <v>60</v>
      </c>
      <c r="E4" s="77"/>
      <c r="F4" s="77"/>
      <c r="G4" s="77"/>
      <c r="H4" s="10"/>
      <c r="I4" s="10"/>
      <c r="J4" s="10"/>
      <c r="K4" s="10"/>
    </row>
    <row r="5" spans="1:11" ht="24" customHeight="1">
      <c r="A5" s="83" t="s">
        <v>4</v>
      </c>
      <c r="B5" s="89" t="s">
        <v>5</v>
      </c>
      <c r="C5" s="90"/>
      <c r="D5" s="91"/>
      <c r="E5" s="113" t="s">
        <v>6</v>
      </c>
      <c r="F5" s="114"/>
      <c r="G5" s="113" t="s">
        <v>30</v>
      </c>
      <c r="H5" s="114"/>
      <c r="I5" s="81" t="s">
        <v>0</v>
      </c>
      <c r="J5" s="13"/>
      <c r="K5" s="13"/>
    </row>
    <row r="6" spans="1:11" ht="15.75" customHeight="1">
      <c r="A6" s="84"/>
      <c r="B6" s="75"/>
      <c r="C6" s="73"/>
      <c r="D6" s="74"/>
      <c r="E6" s="38" t="s">
        <v>1</v>
      </c>
      <c r="F6" s="38" t="s">
        <v>31</v>
      </c>
      <c r="G6" s="38" t="s">
        <v>1</v>
      </c>
      <c r="H6" s="38" t="s">
        <v>31</v>
      </c>
      <c r="I6" s="82"/>
      <c r="J6" s="13"/>
      <c r="K6" s="13"/>
    </row>
    <row r="7" spans="1:11" ht="12.75">
      <c r="A7" s="20">
        <v>211</v>
      </c>
      <c r="B7" s="78" t="s">
        <v>2</v>
      </c>
      <c r="C7" s="79"/>
      <c r="D7" s="80"/>
      <c r="E7" s="35">
        <v>781345</v>
      </c>
      <c r="F7" s="35"/>
      <c r="G7" s="9" t="s">
        <v>10</v>
      </c>
      <c r="H7" s="9" t="s">
        <v>10</v>
      </c>
      <c r="I7" s="61">
        <f>E7+F7</f>
        <v>781345</v>
      </c>
      <c r="J7" s="4"/>
      <c r="K7" s="4"/>
    </row>
    <row r="8" spans="1:11" ht="12.75">
      <c r="A8" s="85">
        <v>212</v>
      </c>
      <c r="B8" s="78" t="s">
        <v>42</v>
      </c>
      <c r="C8" s="71"/>
      <c r="D8" s="72"/>
      <c r="E8" s="36">
        <f>E9+E10+E11</f>
        <v>7190</v>
      </c>
      <c r="F8" s="36"/>
      <c r="G8" s="9" t="s">
        <v>10</v>
      </c>
      <c r="H8" s="9" t="s">
        <v>10</v>
      </c>
      <c r="I8" s="61">
        <f aca="true" t="shared" si="0" ref="I8:I15">E8+F8</f>
        <v>7190</v>
      </c>
      <c r="J8" s="4"/>
      <c r="K8" s="4"/>
    </row>
    <row r="9" spans="1:11" ht="12.75">
      <c r="A9" s="86"/>
      <c r="B9" s="119" t="s">
        <v>49</v>
      </c>
      <c r="C9" s="120"/>
      <c r="D9" s="121"/>
      <c r="E9" s="36">
        <v>390</v>
      </c>
      <c r="F9" s="36"/>
      <c r="G9" s="9"/>
      <c r="H9" s="9"/>
      <c r="I9" s="21">
        <f>E9</f>
        <v>390</v>
      </c>
      <c r="J9" s="4"/>
      <c r="K9" s="4"/>
    </row>
    <row r="10" spans="1:11" ht="12.75">
      <c r="A10" s="86"/>
      <c r="B10" s="118" t="s">
        <v>41</v>
      </c>
      <c r="C10" s="71"/>
      <c r="D10" s="72"/>
      <c r="E10" s="58">
        <v>3900</v>
      </c>
      <c r="F10" s="37"/>
      <c r="G10" s="9" t="s">
        <v>10</v>
      </c>
      <c r="H10" s="9" t="s">
        <v>10</v>
      </c>
      <c r="I10" s="21">
        <f t="shared" si="0"/>
        <v>3900</v>
      </c>
      <c r="J10" s="4"/>
      <c r="K10" s="4"/>
    </row>
    <row r="11" spans="1:11" ht="12.75">
      <c r="A11" s="87"/>
      <c r="B11" s="119" t="s">
        <v>52</v>
      </c>
      <c r="C11" s="120"/>
      <c r="D11" s="121"/>
      <c r="E11" s="58">
        <v>2900</v>
      </c>
      <c r="F11" s="37"/>
      <c r="G11" s="9" t="s">
        <v>10</v>
      </c>
      <c r="H11" s="9" t="s">
        <v>10</v>
      </c>
      <c r="I11" s="21">
        <f t="shared" si="0"/>
        <v>2900</v>
      </c>
      <c r="J11" s="4"/>
      <c r="K11" s="4"/>
    </row>
    <row r="12" spans="1:11" ht="12.75">
      <c r="A12" s="20">
        <v>213</v>
      </c>
      <c r="B12" s="78" t="s">
        <v>7</v>
      </c>
      <c r="C12" s="79"/>
      <c r="D12" s="80"/>
      <c r="E12" s="35">
        <v>235966.2</v>
      </c>
      <c r="F12" s="35"/>
      <c r="G12" s="9" t="s">
        <v>10</v>
      </c>
      <c r="H12" s="9" t="s">
        <v>10</v>
      </c>
      <c r="I12" s="61">
        <f t="shared" si="0"/>
        <v>235966.2</v>
      </c>
      <c r="J12" s="4"/>
      <c r="K12" s="4"/>
    </row>
    <row r="13" spans="1:11" ht="12.75">
      <c r="A13" s="20">
        <v>221</v>
      </c>
      <c r="B13" s="129" t="s">
        <v>53</v>
      </c>
      <c r="C13" s="130"/>
      <c r="D13" s="131"/>
      <c r="E13" s="36">
        <v>3339.77</v>
      </c>
      <c r="F13" s="36"/>
      <c r="G13" s="9" t="s">
        <v>10</v>
      </c>
      <c r="H13" s="9" t="s">
        <v>10</v>
      </c>
      <c r="I13" s="61">
        <f>E13+F13</f>
        <v>3339.77</v>
      </c>
      <c r="J13" s="4"/>
      <c r="K13" s="4"/>
    </row>
    <row r="14" spans="1:11" ht="12.75">
      <c r="A14" s="20">
        <v>222</v>
      </c>
      <c r="B14" s="78" t="s">
        <v>17</v>
      </c>
      <c r="C14" s="79"/>
      <c r="D14" s="80"/>
      <c r="E14" s="36">
        <v>1743.5</v>
      </c>
      <c r="F14" s="36"/>
      <c r="G14" s="9" t="s">
        <v>10</v>
      </c>
      <c r="H14" s="9" t="s">
        <v>10</v>
      </c>
      <c r="I14" s="61">
        <f t="shared" si="0"/>
        <v>1743.5</v>
      </c>
      <c r="J14" s="4"/>
      <c r="K14" s="4"/>
    </row>
    <row r="15" spans="1:11" ht="12.75">
      <c r="A15" s="20">
        <v>223</v>
      </c>
      <c r="B15" s="93" t="s">
        <v>50</v>
      </c>
      <c r="C15" s="94"/>
      <c r="D15" s="95"/>
      <c r="E15" s="35">
        <v>71001.65</v>
      </c>
      <c r="F15" s="35"/>
      <c r="G15" s="9" t="s">
        <v>10</v>
      </c>
      <c r="H15" s="9" t="s">
        <v>10</v>
      </c>
      <c r="I15" s="61">
        <f t="shared" si="0"/>
        <v>71001.65</v>
      </c>
      <c r="J15" s="4"/>
      <c r="K15" s="4"/>
    </row>
    <row r="16" spans="1:11" ht="27.75" customHeight="1">
      <c r="A16" s="85">
        <v>225</v>
      </c>
      <c r="B16" s="96" t="s">
        <v>22</v>
      </c>
      <c r="C16" s="97"/>
      <c r="D16" s="98"/>
      <c r="E16" s="35">
        <f>E17+E18+E19+E20+E21+E22+E23+E24</f>
        <v>6536.7699999999995</v>
      </c>
      <c r="F16" s="35">
        <f>F17+F18+F19+F20+F21+F22+F23+F24</f>
        <v>419.97</v>
      </c>
      <c r="G16" s="9" t="s">
        <v>10</v>
      </c>
      <c r="H16" s="9">
        <f>-H17+H18+H19+H20+H21+H22+H23+H24</f>
        <v>0</v>
      </c>
      <c r="I16" s="61">
        <f>E16+F16+H16</f>
        <v>6956.74</v>
      </c>
      <c r="J16" s="4"/>
      <c r="K16" s="4"/>
    </row>
    <row r="17" spans="1:11" ht="12.75" customHeight="1">
      <c r="A17" s="86"/>
      <c r="B17" s="99" t="s">
        <v>24</v>
      </c>
      <c r="C17" s="100"/>
      <c r="D17" s="101"/>
      <c r="E17" s="35">
        <v>4362.87</v>
      </c>
      <c r="F17" s="35"/>
      <c r="G17" s="9"/>
      <c r="H17" s="9"/>
      <c r="I17" s="21">
        <f aca="true" t="shared" si="1" ref="I17:I24">E17+F17</f>
        <v>4362.87</v>
      </c>
      <c r="J17" s="4"/>
      <c r="K17" s="4"/>
    </row>
    <row r="18" spans="1:11" ht="12.75" customHeight="1">
      <c r="A18" s="86"/>
      <c r="B18" s="99" t="s">
        <v>23</v>
      </c>
      <c r="C18" s="100"/>
      <c r="D18" s="101"/>
      <c r="E18" s="35">
        <v>799</v>
      </c>
      <c r="F18" s="35"/>
      <c r="G18" s="9"/>
      <c r="H18" s="9"/>
      <c r="I18" s="21">
        <f t="shared" si="1"/>
        <v>799</v>
      </c>
      <c r="J18" s="4"/>
      <c r="K18" s="4"/>
    </row>
    <row r="19" spans="1:11" ht="12.75" customHeight="1">
      <c r="A19" s="86"/>
      <c r="B19" s="99" t="s">
        <v>48</v>
      </c>
      <c r="C19" s="100"/>
      <c r="D19" s="101"/>
      <c r="E19" s="35"/>
      <c r="F19" s="35"/>
      <c r="G19" s="9"/>
      <c r="H19" s="9"/>
      <c r="I19" s="21">
        <f t="shared" si="1"/>
        <v>0</v>
      </c>
      <c r="J19" s="4"/>
      <c r="K19" s="4"/>
    </row>
    <row r="20" spans="1:11" ht="12.75" customHeight="1">
      <c r="A20" s="86"/>
      <c r="B20" s="99" t="s">
        <v>25</v>
      </c>
      <c r="C20" s="100"/>
      <c r="D20" s="101"/>
      <c r="E20" s="35"/>
      <c r="F20" s="35"/>
      <c r="G20" s="9"/>
      <c r="H20" s="9"/>
      <c r="I20" s="21">
        <f t="shared" si="1"/>
        <v>0</v>
      </c>
      <c r="J20" s="4"/>
      <c r="K20" s="4"/>
    </row>
    <row r="21" spans="1:11" ht="12.75" customHeight="1">
      <c r="A21" s="86"/>
      <c r="B21" s="99" t="s">
        <v>58</v>
      </c>
      <c r="C21" s="100"/>
      <c r="D21" s="101"/>
      <c r="E21" s="35"/>
      <c r="F21" s="35"/>
      <c r="G21" s="9"/>
      <c r="H21" s="9"/>
      <c r="I21" s="21">
        <f t="shared" si="1"/>
        <v>0</v>
      </c>
      <c r="J21" s="4"/>
      <c r="K21" s="4"/>
    </row>
    <row r="22" spans="1:11" ht="21" customHeight="1">
      <c r="A22" s="86"/>
      <c r="B22" s="155" t="s">
        <v>59</v>
      </c>
      <c r="C22" s="156"/>
      <c r="D22" s="157"/>
      <c r="E22" s="35"/>
      <c r="F22" s="35">
        <v>419.97</v>
      </c>
      <c r="G22" s="9"/>
      <c r="H22" s="9"/>
      <c r="I22" s="21">
        <f t="shared" si="1"/>
        <v>419.97</v>
      </c>
      <c r="J22" s="4"/>
      <c r="K22" s="4"/>
    </row>
    <row r="23" spans="1:11" ht="12.75" customHeight="1">
      <c r="A23" s="86"/>
      <c r="B23" s="99" t="s">
        <v>43</v>
      </c>
      <c r="C23" s="100"/>
      <c r="D23" s="101"/>
      <c r="E23" s="35">
        <v>1200</v>
      </c>
      <c r="F23" s="35"/>
      <c r="G23" s="9"/>
      <c r="H23" s="9"/>
      <c r="I23" s="21">
        <f t="shared" si="1"/>
        <v>1200</v>
      </c>
      <c r="J23" s="4"/>
      <c r="K23" s="4"/>
    </row>
    <row r="24" spans="1:11" ht="12.75" customHeight="1">
      <c r="A24" s="87"/>
      <c r="B24" s="99" t="s">
        <v>44</v>
      </c>
      <c r="C24" s="100"/>
      <c r="D24" s="101"/>
      <c r="E24" s="35">
        <v>174.9</v>
      </c>
      <c r="F24" s="35"/>
      <c r="G24" s="9"/>
      <c r="H24" s="9"/>
      <c r="I24" s="21">
        <f t="shared" si="1"/>
        <v>174.9</v>
      </c>
      <c r="J24" s="4"/>
      <c r="K24" s="4"/>
    </row>
    <row r="25" spans="1:11" ht="14.25" customHeight="1">
      <c r="A25" s="85">
        <v>226</v>
      </c>
      <c r="B25" s="96" t="s">
        <v>26</v>
      </c>
      <c r="C25" s="97"/>
      <c r="D25" s="98"/>
      <c r="E25" s="35">
        <f>E26+E27+E28+E29+E30+E31+E32+E33+E34</f>
        <v>14595.27</v>
      </c>
      <c r="F25" s="35">
        <f>F26+F27+F28+F29+F30+F31+F32+F33+F34</f>
        <v>478.37</v>
      </c>
      <c r="G25" s="9" t="s">
        <v>10</v>
      </c>
      <c r="H25" s="9">
        <f>H26+H27+H28+H29+H30+H31+H32+H33+H34</f>
        <v>0</v>
      </c>
      <c r="I25" s="61">
        <f>E25+F25+H25</f>
        <v>15073.640000000001</v>
      </c>
      <c r="J25" s="4"/>
      <c r="K25" s="4"/>
    </row>
    <row r="26" spans="1:11" ht="12.75" customHeight="1">
      <c r="A26" s="86"/>
      <c r="B26" s="99" t="s">
        <v>27</v>
      </c>
      <c r="C26" s="100"/>
      <c r="D26" s="101"/>
      <c r="E26" s="35">
        <v>2604</v>
      </c>
      <c r="F26" s="35"/>
      <c r="G26" s="35"/>
      <c r="H26" s="35"/>
      <c r="I26" s="21">
        <f aca="true" t="shared" si="2" ref="I26:I35">E26+F26+G26+H26</f>
        <v>2604</v>
      </c>
      <c r="J26" s="4"/>
      <c r="K26" s="4"/>
    </row>
    <row r="27" spans="1:11" ht="12.75" customHeight="1">
      <c r="A27" s="86"/>
      <c r="B27" s="99" t="s">
        <v>46</v>
      </c>
      <c r="C27" s="100"/>
      <c r="D27" s="101"/>
      <c r="E27" s="35">
        <v>1553.06</v>
      </c>
      <c r="F27" s="35"/>
      <c r="G27" s="35"/>
      <c r="H27" s="35"/>
      <c r="I27" s="21">
        <f t="shared" si="2"/>
        <v>1553.06</v>
      </c>
      <c r="J27" s="4"/>
      <c r="K27" s="4"/>
    </row>
    <row r="28" spans="1:11" ht="12.75" customHeight="1">
      <c r="A28" s="86"/>
      <c r="B28" s="99" t="s">
        <v>28</v>
      </c>
      <c r="C28" s="100"/>
      <c r="D28" s="101"/>
      <c r="E28" s="35">
        <v>7984</v>
      </c>
      <c r="F28" s="35"/>
      <c r="G28" s="35"/>
      <c r="H28" s="35"/>
      <c r="I28" s="21">
        <f t="shared" si="2"/>
        <v>7984</v>
      </c>
      <c r="J28" s="4"/>
      <c r="K28" s="4"/>
    </row>
    <row r="29" spans="1:11" ht="12.75" customHeight="1">
      <c r="A29" s="86"/>
      <c r="B29" s="99" t="s">
        <v>47</v>
      </c>
      <c r="C29" s="100"/>
      <c r="D29" s="101"/>
      <c r="E29" s="35"/>
      <c r="F29" s="35"/>
      <c r="G29" s="35"/>
      <c r="H29" s="35"/>
      <c r="I29" s="21">
        <f t="shared" si="2"/>
        <v>0</v>
      </c>
      <c r="J29" s="4"/>
      <c r="K29" s="4"/>
    </row>
    <row r="30" spans="1:11" ht="12.75" customHeight="1">
      <c r="A30" s="86"/>
      <c r="B30" s="99" t="s">
        <v>54</v>
      </c>
      <c r="C30" s="100"/>
      <c r="D30" s="101"/>
      <c r="E30" s="35"/>
      <c r="F30" s="35">
        <v>478.37</v>
      </c>
      <c r="G30" s="35"/>
      <c r="H30" s="35"/>
      <c r="I30" s="21">
        <f t="shared" si="2"/>
        <v>478.37</v>
      </c>
      <c r="J30" s="4"/>
      <c r="K30" s="4"/>
    </row>
    <row r="31" spans="1:11" ht="12.75" customHeight="1">
      <c r="A31" s="86"/>
      <c r="B31" s="99" t="s">
        <v>45</v>
      </c>
      <c r="C31" s="100"/>
      <c r="D31" s="101"/>
      <c r="E31" s="35">
        <v>1515</v>
      </c>
      <c r="F31" s="35"/>
      <c r="G31" s="35"/>
      <c r="H31" s="35"/>
      <c r="I31" s="21">
        <f t="shared" si="2"/>
        <v>1515</v>
      </c>
      <c r="J31" s="4"/>
      <c r="K31" s="4"/>
    </row>
    <row r="32" spans="1:11" ht="12.75" customHeight="1">
      <c r="A32" s="86"/>
      <c r="B32" s="99" t="s">
        <v>51</v>
      </c>
      <c r="C32" s="100"/>
      <c r="D32" s="101"/>
      <c r="E32" s="35">
        <v>735.21</v>
      </c>
      <c r="F32" s="35"/>
      <c r="G32" s="35"/>
      <c r="H32" s="35"/>
      <c r="I32" s="21">
        <f t="shared" si="2"/>
        <v>735.21</v>
      </c>
      <c r="J32" s="4"/>
      <c r="K32" s="4"/>
    </row>
    <row r="33" spans="1:11" ht="12" customHeight="1">
      <c r="A33" s="87"/>
      <c r="B33" s="132" t="s">
        <v>57</v>
      </c>
      <c r="C33" s="133"/>
      <c r="D33" s="134"/>
      <c r="E33" s="35"/>
      <c r="F33" s="35"/>
      <c r="G33" s="35"/>
      <c r="H33" s="35"/>
      <c r="I33" s="21">
        <f t="shared" si="2"/>
        <v>0</v>
      </c>
      <c r="J33" s="4"/>
      <c r="K33" s="4"/>
    </row>
    <row r="34" spans="1:11" ht="12.75" customHeight="1">
      <c r="A34" s="68"/>
      <c r="B34" s="132" t="s">
        <v>56</v>
      </c>
      <c r="C34" s="133"/>
      <c r="D34" s="134"/>
      <c r="E34" s="35">
        <v>204</v>
      </c>
      <c r="F34" s="35"/>
      <c r="G34" s="35"/>
      <c r="H34" s="35"/>
      <c r="I34" s="21">
        <f t="shared" si="2"/>
        <v>204</v>
      </c>
      <c r="J34" s="4"/>
      <c r="K34" s="4"/>
    </row>
    <row r="35" spans="1:11" ht="13.5" customHeight="1">
      <c r="A35" s="22">
        <v>290</v>
      </c>
      <c r="B35" s="96" t="s">
        <v>19</v>
      </c>
      <c r="C35" s="97"/>
      <c r="D35" s="98"/>
      <c r="E35" s="35"/>
      <c r="F35" s="35"/>
      <c r="G35" s="35"/>
      <c r="H35" s="35"/>
      <c r="I35" s="61">
        <f t="shared" si="2"/>
        <v>0</v>
      </c>
      <c r="J35" s="4"/>
      <c r="K35" s="31"/>
    </row>
    <row r="36" spans="1:11" ht="12.75">
      <c r="A36" s="20">
        <v>310</v>
      </c>
      <c r="B36" s="78" t="s">
        <v>8</v>
      </c>
      <c r="C36" s="79"/>
      <c r="D36" s="80"/>
      <c r="E36" s="35">
        <v>0</v>
      </c>
      <c r="F36" s="9">
        <v>0</v>
      </c>
      <c r="G36" s="35">
        <v>0</v>
      </c>
      <c r="H36" s="35"/>
      <c r="I36" s="61">
        <f>E36+G36+H36</f>
        <v>0</v>
      </c>
      <c r="J36" s="4"/>
      <c r="K36" s="4"/>
    </row>
    <row r="37" spans="1:11" ht="24" customHeight="1">
      <c r="A37" s="85">
        <v>340</v>
      </c>
      <c r="B37" s="158" t="s">
        <v>9</v>
      </c>
      <c r="C37" s="158"/>
      <c r="D37" s="158"/>
      <c r="E37" s="35">
        <v>12077.1</v>
      </c>
      <c r="F37" s="9">
        <v>408724.05</v>
      </c>
      <c r="G37" s="35">
        <v>0</v>
      </c>
      <c r="H37" s="35">
        <v>0</v>
      </c>
      <c r="I37" s="61">
        <f>E37+G37+H37+F37</f>
        <v>420801.14999999997</v>
      </c>
      <c r="J37" s="4"/>
      <c r="K37" s="4"/>
    </row>
    <row r="38" spans="1:11" ht="15" customHeight="1" thickBot="1">
      <c r="A38" s="159"/>
      <c r="B38" s="109" t="s">
        <v>29</v>
      </c>
      <c r="C38" s="110"/>
      <c r="D38" s="111"/>
      <c r="E38" s="39">
        <v>12077.1</v>
      </c>
      <c r="F38" s="39">
        <v>332154.25</v>
      </c>
      <c r="G38" s="39">
        <v>0</v>
      </c>
      <c r="H38" s="34">
        <v>0</v>
      </c>
      <c r="I38" s="21">
        <f>E38+F38</f>
        <v>344231.35</v>
      </c>
      <c r="J38" s="4"/>
      <c r="K38" s="31"/>
    </row>
    <row r="39" spans="1:11" ht="13.5" thickBot="1">
      <c r="A39" s="126" t="s">
        <v>0</v>
      </c>
      <c r="B39" s="127"/>
      <c r="C39" s="127"/>
      <c r="D39" s="160"/>
      <c r="E39" s="57">
        <f>E37+E36+E35+E25+E16+E15+E14+E13+E12+E8+E7</f>
        <v>1133795.26</v>
      </c>
      <c r="F39" s="57">
        <f>F37+F36+F35+F25+F16+F15+F14+F13+F12+F8+F7</f>
        <v>409622.38999999996</v>
      </c>
      <c r="G39" s="57">
        <f>G37+G36</f>
        <v>0</v>
      </c>
      <c r="H39" s="57">
        <f>H37+H25+H16</f>
        <v>0</v>
      </c>
      <c r="I39" s="57">
        <f>I37+I36+I35+I25+I15+I14+I13+I12+I8+I7+I16</f>
        <v>1543417.65</v>
      </c>
      <c r="J39" s="19"/>
      <c r="K39" s="69"/>
    </row>
    <row r="40" spans="1:12" ht="6" customHeight="1">
      <c r="A40" s="4"/>
      <c r="B40" s="112"/>
      <c r="C40" s="112"/>
      <c r="D40" s="112"/>
      <c r="E40" s="4"/>
      <c r="F40" s="4"/>
      <c r="G40" s="4"/>
      <c r="H40" s="4"/>
      <c r="I40" s="4"/>
      <c r="J40" s="4"/>
      <c r="K40" s="4"/>
      <c r="L40" s="4"/>
    </row>
    <row r="41" spans="1:12" ht="12.75">
      <c r="A41" s="7" t="s">
        <v>16</v>
      </c>
      <c r="B41" s="5"/>
      <c r="C41" s="5"/>
      <c r="D41" s="6"/>
      <c r="E41" s="62">
        <f>I39</f>
        <v>1543417.65</v>
      </c>
      <c r="F41" s="40" t="s">
        <v>20</v>
      </c>
      <c r="G41" s="40">
        <f>C56</f>
        <v>306</v>
      </c>
      <c r="H41" s="40" t="s">
        <v>21</v>
      </c>
      <c r="I41" s="41">
        <f>E41/G41</f>
        <v>5043.8485294117645</v>
      </c>
      <c r="J41" s="65"/>
      <c r="K41" s="32"/>
      <c r="L41" s="4"/>
    </row>
    <row r="42" spans="1:12" ht="13.5" thickBot="1">
      <c r="A42" s="2" t="s">
        <v>11</v>
      </c>
      <c r="B42" s="8"/>
      <c r="C42" s="53">
        <f>I39</f>
        <v>1543417.65</v>
      </c>
      <c r="D42" s="54" t="s">
        <v>61</v>
      </c>
      <c r="E42" s="55">
        <f>C42/D56</f>
        <v>327.8983747609942</v>
      </c>
      <c r="F42" s="56"/>
      <c r="G42" s="2"/>
      <c r="H42" s="2"/>
      <c r="I42" s="33"/>
      <c r="J42" s="15"/>
      <c r="K42" s="15"/>
      <c r="L42" s="31"/>
    </row>
    <row r="43" spans="1:12" ht="13.5" thickBot="1">
      <c r="A43" s="4"/>
      <c r="B43" s="42"/>
      <c r="C43" s="126" t="s">
        <v>32</v>
      </c>
      <c r="D43" s="127"/>
      <c r="E43" s="127"/>
      <c r="F43" s="128"/>
      <c r="G43" s="4"/>
      <c r="H43" s="4"/>
      <c r="I43" s="4"/>
      <c r="J43" s="4"/>
      <c r="K43" s="31"/>
      <c r="L43" s="31"/>
    </row>
    <row r="44" spans="1:12" ht="41.25" customHeight="1">
      <c r="A44" s="137" t="s">
        <v>33</v>
      </c>
      <c r="B44" s="136"/>
      <c r="C44" s="161" t="s">
        <v>34</v>
      </c>
      <c r="D44" s="162"/>
      <c r="E44" s="163"/>
      <c r="F44" s="122" t="s">
        <v>35</v>
      </c>
      <c r="G44" s="123"/>
      <c r="H44" s="43"/>
      <c r="I44" s="64" t="s">
        <v>36</v>
      </c>
      <c r="J44" s="14"/>
      <c r="K44" s="63"/>
      <c r="L44" s="31"/>
    </row>
    <row r="45" spans="1:12" ht="12.75">
      <c r="A45" s="135">
        <v>0.2</v>
      </c>
      <c r="B45" s="136"/>
      <c r="C45" s="115">
        <f>E42*A45</f>
        <v>65.57967495219884</v>
      </c>
      <c r="D45" s="116"/>
      <c r="E45" s="117"/>
      <c r="F45" s="150">
        <v>65.58</v>
      </c>
      <c r="G45" s="151"/>
      <c r="H45" s="43"/>
      <c r="I45" s="59">
        <v>68.97</v>
      </c>
      <c r="J45" s="14"/>
      <c r="K45" s="70"/>
      <c r="L45" s="4"/>
    </row>
    <row r="46" spans="1:12" ht="12.75">
      <c r="A46" s="135">
        <v>0.1</v>
      </c>
      <c r="B46" s="136"/>
      <c r="C46" s="115">
        <f>C45/2</f>
        <v>32.78983747609942</v>
      </c>
      <c r="D46" s="116"/>
      <c r="E46" s="117"/>
      <c r="F46" s="115">
        <f>F45/2</f>
        <v>32.79</v>
      </c>
      <c r="G46" s="117"/>
      <c r="H46" s="4"/>
      <c r="I46" s="60">
        <f>I45/2</f>
        <v>34.485</v>
      </c>
      <c r="J46" s="4"/>
      <c r="K46" s="4"/>
      <c r="L46" s="4"/>
    </row>
    <row r="47" spans="1:12" ht="12.75">
      <c r="A47" s="135">
        <v>1</v>
      </c>
      <c r="B47" s="136"/>
      <c r="C47" s="137" t="s">
        <v>10</v>
      </c>
      <c r="D47" s="138"/>
      <c r="E47" s="136"/>
      <c r="F47" s="143" t="s">
        <v>10</v>
      </c>
      <c r="G47" s="144"/>
      <c r="H47" s="4"/>
      <c r="I47" s="66">
        <v>0</v>
      </c>
      <c r="J47" s="15"/>
      <c r="K47" s="15"/>
      <c r="L47" s="4"/>
    </row>
    <row r="48" spans="1:12" ht="6.75" customHeight="1" thickBot="1">
      <c r="A48" s="18"/>
      <c r="B48" s="42"/>
      <c r="C48" s="42"/>
      <c r="D48" s="42"/>
      <c r="E48" s="4"/>
      <c r="F48" s="12"/>
      <c r="G48" s="4"/>
      <c r="H48" s="4"/>
      <c r="I48" s="4"/>
      <c r="J48" s="4"/>
      <c r="K48" s="4"/>
      <c r="L48" s="4"/>
    </row>
    <row r="49" spans="1:12" ht="50.25" customHeight="1">
      <c r="A49" s="23" t="s">
        <v>33</v>
      </c>
      <c r="B49" s="48" t="s">
        <v>40</v>
      </c>
      <c r="C49" s="25" t="s">
        <v>14</v>
      </c>
      <c r="D49" s="24" t="s">
        <v>18</v>
      </c>
      <c r="E49" s="24" t="s">
        <v>15</v>
      </c>
      <c r="F49" s="152" t="s">
        <v>38</v>
      </c>
      <c r="G49" s="153"/>
      <c r="H49" s="154"/>
      <c r="I49" s="26" t="s">
        <v>39</v>
      </c>
      <c r="J49" s="16"/>
      <c r="K49" s="16"/>
      <c r="L49" s="4"/>
    </row>
    <row r="50" spans="1:12" ht="12.75">
      <c r="A50" s="27">
        <v>0.2</v>
      </c>
      <c r="B50" s="1">
        <v>286</v>
      </c>
      <c r="C50" s="1">
        <v>279</v>
      </c>
      <c r="D50" s="1">
        <v>4297</v>
      </c>
      <c r="E50" s="60">
        <f>D50*65.58</f>
        <v>281797.26</v>
      </c>
      <c r="F50" s="115"/>
      <c r="G50" s="116"/>
      <c r="H50" s="117"/>
      <c r="I50" s="28" t="s">
        <v>10</v>
      </c>
      <c r="J50" s="12"/>
      <c r="K50" s="12"/>
      <c r="L50" s="4"/>
    </row>
    <row r="51" spans="1:11" ht="12.75">
      <c r="A51" s="27">
        <v>0.1</v>
      </c>
      <c r="B51" s="1">
        <v>27</v>
      </c>
      <c r="C51" s="1">
        <v>23</v>
      </c>
      <c r="D51" s="1">
        <v>330</v>
      </c>
      <c r="E51" s="60">
        <f>D51*32.79</f>
        <v>10820.699999999999</v>
      </c>
      <c r="F51" s="115">
        <f>I46*D51</f>
        <v>11380.05</v>
      </c>
      <c r="G51" s="116"/>
      <c r="H51" s="117"/>
      <c r="I51" s="28" t="s">
        <v>10</v>
      </c>
      <c r="J51" s="12"/>
      <c r="K51" s="12"/>
    </row>
    <row r="52" spans="1:11" ht="12.75">
      <c r="A52" s="29" t="s">
        <v>12</v>
      </c>
      <c r="B52" s="1">
        <v>4</v>
      </c>
      <c r="C52" s="1">
        <v>4</v>
      </c>
      <c r="D52" s="1">
        <v>80</v>
      </c>
      <c r="E52" s="3">
        <f>D52*65.58</f>
        <v>5246.4</v>
      </c>
      <c r="F52" s="115"/>
      <c r="G52" s="116"/>
      <c r="H52" s="117"/>
      <c r="I52" s="30">
        <v>918.12</v>
      </c>
      <c r="J52" s="17"/>
      <c r="K52" s="17"/>
    </row>
    <row r="53" spans="1:11" ht="13.5" thickBot="1">
      <c r="A53" s="49">
        <v>1</v>
      </c>
      <c r="B53" s="50">
        <v>0</v>
      </c>
      <c r="C53" s="50">
        <v>0</v>
      </c>
      <c r="D53" s="50">
        <v>0</v>
      </c>
      <c r="E53" s="51" t="s">
        <v>10</v>
      </c>
      <c r="F53" s="102">
        <f>D53*F45</f>
        <v>0</v>
      </c>
      <c r="G53" s="102"/>
      <c r="H53" s="102"/>
      <c r="I53" s="52" t="s">
        <v>10</v>
      </c>
      <c r="J53" s="12"/>
      <c r="K53" s="12"/>
    </row>
    <row r="54" spans="1:11" ht="12.75">
      <c r="A54" s="139" t="s">
        <v>37</v>
      </c>
      <c r="B54" s="141" t="s">
        <v>10</v>
      </c>
      <c r="C54" s="141" t="s">
        <v>10</v>
      </c>
      <c r="D54" s="141" t="s">
        <v>10</v>
      </c>
      <c r="E54" s="124">
        <v>28297.77</v>
      </c>
      <c r="F54" s="103" t="s">
        <v>10</v>
      </c>
      <c r="G54" s="104"/>
      <c r="H54" s="105"/>
      <c r="I54" s="145" t="s">
        <v>10</v>
      </c>
      <c r="J54" s="17"/>
      <c r="K54" s="17"/>
    </row>
    <row r="55" spans="1:11" ht="12" customHeight="1" thickBot="1">
      <c r="A55" s="140"/>
      <c r="B55" s="142"/>
      <c r="C55" s="142"/>
      <c r="D55" s="142"/>
      <c r="E55" s="125"/>
      <c r="F55" s="106"/>
      <c r="G55" s="107"/>
      <c r="H55" s="108"/>
      <c r="I55" s="146"/>
      <c r="J55" s="17"/>
      <c r="K55" s="17"/>
    </row>
    <row r="56" spans="1:11" ht="13.5" thickBot="1">
      <c r="A56" s="44" t="s">
        <v>3</v>
      </c>
      <c r="B56" s="45">
        <f>B53+B52+B51+B50</f>
        <v>317</v>
      </c>
      <c r="C56" s="45">
        <f>C53+C52+C51+C50</f>
        <v>306</v>
      </c>
      <c r="D56" s="67">
        <f>D53+D52+D51+D50</f>
        <v>4707</v>
      </c>
      <c r="E56" s="46">
        <f>E54+E52+E51+E50</f>
        <v>326162.13</v>
      </c>
      <c r="F56" s="147">
        <f>F53+F52+F51+F50</f>
        <v>11380.05</v>
      </c>
      <c r="G56" s="148"/>
      <c r="H56" s="149"/>
      <c r="I56" s="47">
        <f>I52</f>
        <v>918.12</v>
      </c>
      <c r="J56" s="17"/>
      <c r="K56" s="17"/>
    </row>
    <row r="57" spans="8:9" ht="14.25" customHeight="1">
      <c r="H57" s="92"/>
      <c r="I57" s="92"/>
    </row>
    <row r="58" spans="1:1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.75">
      <c r="A59" s="18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</sheetData>
  <sheetProtection/>
  <mergeCells count="73">
    <mergeCell ref="B33:D33"/>
    <mergeCell ref="A44:B44"/>
    <mergeCell ref="B28:D28"/>
    <mergeCell ref="A45:B45"/>
    <mergeCell ref="C44:E44"/>
    <mergeCell ref="B35:D35"/>
    <mergeCell ref="A16:A24"/>
    <mergeCell ref="B19:D19"/>
    <mergeCell ref="A37:A38"/>
    <mergeCell ref="A39:D39"/>
    <mergeCell ref="B27:D27"/>
    <mergeCell ref="B17:D17"/>
    <mergeCell ref="B18:D18"/>
    <mergeCell ref="B21:D21"/>
    <mergeCell ref="B26:D26"/>
    <mergeCell ref="A25:A33"/>
    <mergeCell ref="B22:D22"/>
    <mergeCell ref="B23:D23"/>
    <mergeCell ref="B37:D37"/>
    <mergeCell ref="B36:D36"/>
    <mergeCell ref="B40:D40"/>
    <mergeCell ref="F46:G46"/>
    <mergeCell ref="A46:B46"/>
    <mergeCell ref="C45:E45"/>
    <mergeCell ref="I54:I55"/>
    <mergeCell ref="F56:H56"/>
    <mergeCell ref="F45:G45"/>
    <mergeCell ref="C54:C55"/>
    <mergeCell ref="D54:D55"/>
    <mergeCell ref="F49:H49"/>
    <mergeCell ref="A47:B47"/>
    <mergeCell ref="C47:E47"/>
    <mergeCell ref="A54:A55"/>
    <mergeCell ref="B54:B55"/>
    <mergeCell ref="F47:G47"/>
    <mergeCell ref="B14:D14"/>
    <mergeCell ref="B20:D20"/>
    <mergeCell ref="E54:E55"/>
    <mergeCell ref="G5:H5"/>
    <mergeCell ref="B25:D25"/>
    <mergeCell ref="B24:D24"/>
    <mergeCell ref="C43:F43"/>
    <mergeCell ref="B11:D11"/>
    <mergeCell ref="B13:D13"/>
    <mergeCell ref="B34:D34"/>
    <mergeCell ref="E5:F5"/>
    <mergeCell ref="F50:H50"/>
    <mergeCell ref="F51:H51"/>
    <mergeCell ref="F52:H52"/>
    <mergeCell ref="C46:E46"/>
    <mergeCell ref="B10:D10"/>
    <mergeCell ref="B9:D9"/>
    <mergeCell ref="F44:G44"/>
    <mergeCell ref="H57:I57"/>
    <mergeCell ref="B15:D15"/>
    <mergeCell ref="B16:D16"/>
    <mergeCell ref="B29:D29"/>
    <mergeCell ref="B30:D30"/>
    <mergeCell ref="B31:D31"/>
    <mergeCell ref="B32:D32"/>
    <mergeCell ref="F53:H53"/>
    <mergeCell ref="F54:H55"/>
    <mergeCell ref="B38:D38"/>
    <mergeCell ref="A1:I1"/>
    <mergeCell ref="D4:G4"/>
    <mergeCell ref="B12:D12"/>
    <mergeCell ref="B7:D7"/>
    <mergeCell ref="I5:I6"/>
    <mergeCell ref="A5:A6"/>
    <mergeCell ref="A8:A11"/>
    <mergeCell ref="A3:I3"/>
    <mergeCell ref="B5:D6"/>
    <mergeCell ref="B8:D8"/>
  </mergeCells>
  <printOptions/>
  <pageMargins left="0.5905511811023623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ГлавБух</cp:lastModifiedBy>
  <cp:lastPrinted>2012-11-01T04:54:48Z</cp:lastPrinted>
  <dcterms:created xsi:type="dcterms:W3CDTF">1996-10-08T23:32:33Z</dcterms:created>
  <dcterms:modified xsi:type="dcterms:W3CDTF">2012-11-02T07:16:15Z</dcterms:modified>
  <cp:category/>
  <cp:version/>
  <cp:contentType/>
  <cp:contentStatus/>
</cp:coreProperties>
</file>